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2935" yWindow="-105" windowWidth="20730" windowHeight="11760"/>
  </bookViews>
  <sheets>
    <sheet name="Ark1" sheetId="1" r:id="rId1"/>
    <sheet name="Ark2" sheetId="2" r:id="rId2"/>
    <sheet name="Ark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66" i="1" l="1"/>
  <c r="D69" i="1"/>
  <c r="D58" i="1"/>
  <c r="C80" i="1"/>
  <c r="C79" i="1"/>
  <c r="C78" i="1"/>
  <c r="C77" i="1"/>
  <c r="C76" i="1"/>
  <c r="C75" i="1"/>
  <c r="C74" i="1"/>
  <c r="C73" i="1"/>
  <c r="C72" i="1"/>
  <c r="C71" i="1"/>
  <c r="C70" i="1"/>
  <c r="C67" i="1"/>
  <c r="C65" i="1"/>
  <c r="C64" i="1"/>
  <c r="C63" i="1"/>
  <c r="C62" i="1"/>
  <c r="C61" i="1"/>
  <c r="C60" i="1"/>
  <c r="C59" i="1"/>
  <c r="C56" i="1"/>
  <c r="C53" i="1"/>
  <c r="C52" i="1"/>
  <c r="C51" i="1"/>
  <c r="C50" i="1"/>
  <c r="C47" i="1"/>
  <c r="C46" i="1"/>
  <c r="C43" i="1"/>
  <c r="C42" i="1"/>
  <c r="C41" i="1"/>
  <c r="C38" i="1"/>
  <c r="C37" i="1"/>
  <c r="C36" i="1"/>
  <c r="C35" i="1"/>
  <c r="C34" i="1"/>
  <c r="C33" i="1"/>
  <c r="C30" i="1"/>
  <c r="C29" i="1"/>
  <c r="C28" i="1"/>
  <c r="C27" i="1"/>
  <c r="C26" i="1"/>
  <c r="C25" i="1"/>
  <c r="C24" i="1"/>
  <c r="C21" i="1"/>
  <c r="C20" i="1"/>
  <c r="C19" i="1"/>
  <c r="C18" i="1"/>
  <c r="C17" i="1"/>
  <c r="C14" i="1"/>
  <c r="C13" i="1"/>
  <c r="C12" i="1"/>
  <c r="C11" i="1"/>
  <c r="C10" i="1"/>
  <c r="C9" i="1"/>
  <c r="C8" i="1"/>
  <c r="C7" i="1"/>
  <c r="C6" i="1"/>
  <c r="D33" i="1" l="1"/>
  <c r="D52" i="1"/>
  <c r="D51" i="1"/>
  <c r="D47" i="1"/>
  <c r="D43" i="1"/>
  <c r="D42" i="1"/>
  <c r="D41" i="1"/>
  <c r="D37" i="1"/>
  <c r="D35" i="1"/>
  <c r="D30" i="1"/>
  <c r="D29" i="1"/>
  <c r="D26" i="1"/>
  <c r="D24" i="1"/>
  <c r="D20" i="1"/>
  <c r="D17" i="1"/>
  <c r="D11" i="1"/>
  <c r="D10" i="1"/>
  <c r="D9" i="1"/>
  <c r="D8" i="1"/>
  <c r="D38" i="1" l="1"/>
  <c r="D34" i="1"/>
  <c r="D56" i="1" l="1"/>
  <c r="D55" i="1" s="1"/>
  <c r="D50" i="1"/>
  <c r="D49" i="1" s="1"/>
  <c r="D46" i="1"/>
  <c r="D28" i="1"/>
  <c r="D27" i="1"/>
  <c r="D25" i="1"/>
  <c r="D21" i="1"/>
  <c r="D19" i="1"/>
  <c r="D18" i="1"/>
  <c r="D14" i="1"/>
  <c r="D13" i="1"/>
  <c r="D12" i="1"/>
  <c r="D7" i="1"/>
  <c r="D6" i="1"/>
  <c r="D36" i="1" l="1"/>
  <c r="D32" i="1" s="1"/>
  <c r="D45" i="1"/>
  <c r="D23" i="1"/>
  <c r="D40" i="1" l="1"/>
  <c r="D16" i="1" l="1"/>
  <c r="D5" i="1"/>
</calcChain>
</file>

<file path=xl/sharedStrings.xml><?xml version="1.0" encoding="utf-8"?>
<sst xmlns="http://schemas.openxmlformats.org/spreadsheetml/2006/main" count="190" uniqueCount="157">
  <si>
    <t>Art/sort</t>
  </si>
  <si>
    <t>Annet</t>
  </si>
  <si>
    <t>Grønnkål</t>
  </si>
  <si>
    <t>Brokkoli</t>
  </si>
  <si>
    <t>Blomkål</t>
  </si>
  <si>
    <t>Krevende</t>
  </si>
  <si>
    <t>Savoykål</t>
  </si>
  <si>
    <t>Knutekål</t>
  </si>
  <si>
    <t>Kålrot</t>
  </si>
  <si>
    <t>Dyrkingsmåte div</t>
  </si>
  <si>
    <t>Løkfamilie</t>
  </si>
  <si>
    <t>Vårløk</t>
  </si>
  <si>
    <t>Rød løk</t>
  </si>
  <si>
    <t>Skjermplantefamilien</t>
  </si>
  <si>
    <t>Stangselleri</t>
  </si>
  <si>
    <t>Sellerirot</t>
  </si>
  <si>
    <t>Gulrot</t>
  </si>
  <si>
    <t>Pastinakk</t>
  </si>
  <si>
    <t>Gul løk (kepaløk)</t>
  </si>
  <si>
    <t>Hvitløk</t>
  </si>
  <si>
    <t>Meldefamilien</t>
  </si>
  <si>
    <t>Kurvplantefamilien</t>
  </si>
  <si>
    <t>Velg både hodesalat og plukksalat, velg både grønne og røde sorter</t>
  </si>
  <si>
    <t>Flerårige vekster</t>
  </si>
  <si>
    <t>Rabarbra</t>
  </si>
  <si>
    <t>Jordbær</t>
  </si>
  <si>
    <t>Mizuna</t>
  </si>
  <si>
    <t>Det finnes mange sorter rabarbra</t>
  </si>
  <si>
    <t>Planting på vevd, svart plastduk anbefales</t>
  </si>
  <si>
    <t>Belgvekster</t>
  </si>
  <si>
    <t>Sukkererter</t>
  </si>
  <si>
    <t>Bondebønner</t>
  </si>
  <si>
    <t>Planteavstand 35 cm</t>
  </si>
  <si>
    <t>Korsblomstra vekster sådd</t>
  </si>
  <si>
    <t>Planteavstand 40 cm</t>
  </si>
  <si>
    <t>Planteavstand 20 cm</t>
  </si>
  <si>
    <t>Korsblomstra vekster plantet</t>
  </si>
  <si>
    <t>Hodekål, høstkål</t>
  </si>
  <si>
    <t>Hodekål, spisskål</t>
  </si>
  <si>
    <t>Romanesko</t>
  </si>
  <si>
    <t>Reddik, vinter</t>
  </si>
  <si>
    <t>Bor</t>
  </si>
  <si>
    <t>Bor, vurder overgjødsling</t>
  </si>
  <si>
    <t>Vurder overgjødsling til alle plantede kålvekster</t>
  </si>
  <si>
    <t>Kan også høstes litt etter hvert</t>
  </si>
  <si>
    <t>Ikke til lagring</t>
  </si>
  <si>
    <t>Kan lagres</t>
  </si>
  <si>
    <t>Blader til salat, samme plante kan høstes flere ganger. Pass på å høste tidlig nok, de som går i stokk kan stå til frøproduksjon</t>
  </si>
  <si>
    <t>Lag ei får i drillen som det plantes i. Hyppes for å få hvit nedre del.</t>
  </si>
  <si>
    <t>Hvitløk settes der det skal være løk neste år eller i urtebed</t>
  </si>
  <si>
    <t>Setteløk (stikkløk), avstand 8 cm</t>
  </si>
  <si>
    <t>Sjalottløk</t>
  </si>
  <si>
    <t>Setteløk, avstand 8 cm</t>
  </si>
  <si>
    <t>Planteavstand 30 cm</t>
  </si>
  <si>
    <t>Peppermynte</t>
  </si>
  <si>
    <t>Andre mynter</t>
  </si>
  <si>
    <t>Sitronmelisse</t>
  </si>
  <si>
    <t>Andre bær</t>
  </si>
  <si>
    <t>Rødbeter, plantes</t>
  </si>
  <si>
    <t>Rødbeter, såes</t>
  </si>
  <si>
    <t>Persille</t>
  </si>
  <si>
    <t>Månedsjordbær</t>
  </si>
  <si>
    <t>Stikling</t>
  </si>
  <si>
    <t>Såes i forkultur og plantes</t>
  </si>
  <si>
    <t>Kjøp planter</t>
  </si>
  <si>
    <t>Koriander</t>
  </si>
  <si>
    <t>Dill</t>
  </si>
  <si>
    <t>Såes direkte</t>
  </si>
  <si>
    <t>Margerter</t>
  </si>
  <si>
    <t>Blomkarse</t>
  </si>
  <si>
    <t>Ringblomst</t>
  </si>
  <si>
    <t>Agurkurt</t>
  </si>
  <si>
    <t>Såes direkte eller i forkultur</t>
  </si>
  <si>
    <t>Grønngjødsling</t>
  </si>
  <si>
    <t>Salatløk/vårløk</t>
  </si>
  <si>
    <t>Vårløk kan også dyrkes som flerårig og høstes om våren, bruk egnet sort til dette (Nebuka)</t>
  </si>
  <si>
    <t>Honningurt</t>
  </si>
  <si>
    <t>Setteløk, avstand 10 cm</t>
  </si>
  <si>
    <t>Såes eller settes</t>
  </si>
  <si>
    <t>Kan være perserkløver, blodkløver, aleksandrinekløver m.fl., gjerne blanding</t>
  </si>
  <si>
    <t>Velg flere sorter</t>
  </si>
  <si>
    <t>Plantes litt djupt, avstand 35 cm</t>
  </si>
  <si>
    <t>Jordskokk**</t>
  </si>
  <si>
    <t>Salat, flere sorter*</t>
  </si>
  <si>
    <t>Planteavstand 4 cm, 2 rader på drillen</t>
  </si>
  <si>
    <t>Purreløk</t>
  </si>
  <si>
    <t>Mer gjødsel nedi fåra</t>
  </si>
  <si>
    <t>Blir høye, kan også plantes som "levegg" eller innimellom potetene i potetåkeren.</t>
  </si>
  <si>
    <t>Bor, molybden</t>
  </si>
  <si>
    <r>
      <rPr>
        <b/>
        <sz val="11"/>
        <color theme="1"/>
        <rFont val="Calibri"/>
        <family val="2"/>
        <scheme val="minor"/>
      </rPr>
      <t>Molybden</t>
    </r>
    <r>
      <rPr>
        <sz val="11"/>
        <color theme="1"/>
        <rFont val="Calibri"/>
        <family val="2"/>
        <scheme val="minor"/>
      </rPr>
      <t>: Blomkål har spesielt stort behov for molybden og vi anbefaler at det brukes natriummolybdat i mengde tilsvarende 0,1-0,2 kg pr daa (fås hos FK Rogaland og Agder)</t>
    </r>
  </si>
  <si>
    <t>Dekkes med fiberduk mot insekter, ta av i juli.</t>
  </si>
  <si>
    <t>Dekkes med fiberduk for å jevne ut temperatur, ta av når kulturen er godt etablert.</t>
  </si>
  <si>
    <t>Diverse</t>
  </si>
  <si>
    <t>Grasløk</t>
  </si>
  <si>
    <t>Såavstand 5 cm</t>
  </si>
  <si>
    <t>Pipeløk</t>
  </si>
  <si>
    <t>Vårløk er små pipeløk eller små purreløk</t>
  </si>
  <si>
    <t>Toårig. Man kan høste grønne blader også året etter, men den vil etterhvert komme med en blomsterstilk.</t>
  </si>
  <si>
    <t>Solsikker</t>
  </si>
  <si>
    <t>Timian</t>
  </si>
  <si>
    <t>Søtvierfamilien</t>
  </si>
  <si>
    <t>Potet</t>
  </si>
  <si>
    <t>Setteavstand 30 cm</t>
  </si>
  <si>
    <t>Bladselleri</t>
  </si>
  <si>
    <t>Såes ute som bladselleri</t>
  </si>
  <si>
    <r>
      <rPr>
        <b/>
        <sz val="11"/>
        <color theme="1"/>
        <rFont val="Calibri"/>
        <family val="2"/>
        <scheme val="minor"/>
      </rPr>
      <t>Bor:</t>
    </r>
    <r>
      <rPr>
        <sz val="11"/>
        <color theme="1"/>
        <rFont val="Calibri"/>
        <family val="2"/>
        <scheme val="minor"/>
      </rPr>
      <t xml:space="preserve"> Noen vekster, særlig rotgrønnsaker, har stort behov for bor og det er ikke sikkert husdyrgjødsla gir nok. Dere kan prøve første året uten og se hvordan det går.  De vekstene som har stort behov for bor </t>
    </r>
  </si>
  <si>
    <t>Avstand 3 cm ferdig tynna</t>
  </si>
  <si>
    <t>Avstand 20 cm hvis plantene skal gi frø, noe mindre hvis de bare skal høstes som grønne blad</t>
  </si>
  <si>
    <t>Avstand 10 cm (20cm?)</t>
  </si>
  <si>
    <t>Tatt med under skjermplantefamilien</t>
  </si>
  <si>
    <t>*Flere hold betyr at du sår/planter i flere omganger med f.eks to ukers mellomrom slik at det blir litt salat klar til høsting mange ganger i løpet av sesongen.</t>
  </si>
  <si>
    <t>Borax kan også brukes. Dette spres som pulver. For å spre tynt nok kan man blande med sand, sagma eller kalk. Bland godt og vær nøyaktig.</t>
  </si>
  <si>
    <t>X andelslandbruk - dyrkingsplan 2017</t>
  </si>
  <si>
    <t>Pr andel</t>
  </si>
  <si>
    <t>antall</t>
  </si>
  <si>
    <t>Aktuell tilleggsgjødsling</t>
  </si>
  <si>
    <t>15 cm, Såes gjerne i to hold</t>
  </si>
  <si>
    <t>6 cm, Såes gjerne i to hold</t>
  </si>
  <si>
    <t>Planteavstand 40 cm (-50cm)</t>
  </si>
  <si>
    <t>15 cm, Settes i september - oktober</t>
  </si>
  <si>
    <t>Planteavstand 45 cm (-60 cm)</t>
  </si>
  <si>
    <t>Insektduk kan være nødvendig</t>
  </si>
  <si>
    <t xml:space="preserve">3 cm, Såes gjerne i flere hold, </t>
  </si>
  <si>
    <t>5 cm</t>
  </si>
  <si>
    <t>Så litt tettere og tynn til ønsket planteavstand</t>
  </si>
  <si>
    <t>20 cm</t>
  </si>
  <si>
    <t>2 cm, Såes direkte, 2 rader på drillen</t>
  </si>
  <si>
    <t>Planteavstand 7 cm</t>
  </si>
  <si>
    <t>Mangold (Bladbete)</t>
  </si>
  <si>
    <t>Planteavstand 25 cm</t>
  </si>
  <si>
    <t>Såavstand 10 cm</t>
  </si>
  <si>
    <t>Planteavstand 15 cm</t>
  </si>
  <si>
    <t>Du kan utelate molybden til noen få planter og se hva som skjer med de. Eller prøv uten første gang du prøver blomkål for å se om det går bra uten.</t>
  </si>
  <si>
    <t xml:space="preserve"> er merket av med bor i tabellen. Bruk 2 kg solubor pr daa til kålrot og 1 kg solubor pr daa til de andre, dette blir hhv 2 g og 1 g pr kvadratmeter. Dette er små mengder og det må arbeides nøyaktig. Solubor er løselig i vann og vannes ut.</t>
  </si>
  <si>
    <t>Reknearket er satt opp av Maud Grøtta, Landbruk Nordvest SA. Landbruk Nordvest tar ikke ansvar for eventuelle feil. Du står fritt til å gjøre endringer i reknearket slik at det møter de behovene du har.</t>
  </si>
  <si>
    <t>10 cm</t>
  </si>
  <si>
    <t>Fin i vekstskiftet, fin til å "tette huller" i rader som ikke blir fyllt av grønnsakfrø/planter, god for humlene.</t>
  </si>
  <si>
    <t>Varmekrevende, best å ha i drivhus</t>
  </si>
  <si>
    <t>Såavstand 2 cm</t>
  </si>
  <si>
    <t>Avstand 20 cm ferdig tynna</t>
  </si>
  <si>
    <t>20 cm, Såes eller plantes i flere hold*</t>
  </si>
  <si>
    <t>Asparges</t>
  </si>
  <si>
    <t>Plantes dypt</t>
  </si>
  <si>
    <t>Meter</t>
  </si>
  <si>
    <t>planterad</t>
  </si>
  <si>
    <t>Antall andeler:</t>
  </si>
  <si>
    <t>Totalt</t>
  </si>
  <si>
    <t xml:space="preserve">Blir veldig høy. </t>
  </si>
  <si>
    <t xml:space="preserve">Høst blader nedenfra, det vokser opp nye i toppen, kan høstes hele vinteren </t>
  </si>
  <si>
    <t>Blomsterblanding</t>
  </si>
  <si>
    <t>Husk å notere erfaringer når det gjelder hvilke arter/sorter som var vellykket, og om planteavstand og mengde var passe. Ta kopi av fila og legg inn endringer for neste års planlegging.</t>
  </si>
  <si>
    <t>Breisås (strør frøene utover)</t>
  </si>
  <si>
    <t>Legg inn nye rader for nye arter/sorter. Sjekk at formel for summering er riktig. Endre formler hvis du ønsker annen planteavstand e.a.</t>
  </si>
  <si>
    <t>Nepe/feltsalat</t>
  </si>
  <si>
    <t>Forslag: Feltsalat sås eller plantes når nepene er tatt opp.</t>
  </si>
  <si>
    <t>Evt. 2 rader på drillen. Forslag: Sås til med honningurt når reddiken er tatt opp.</t>
  </si>
  <si>
    <t>Reddik, sommer/honningurt</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</si>
</sst>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i/>
      <sz val="11"/>
      <color theme="1"/>
      <name val="Calibri"/>
      <family val="2"/>
      <scheme val="minor"/>
    </font>
    <font>
      <b/>
      <sz val="14"/>
      <color theme="1"/>
      <name val="Calibri"/>
      <family val="2"/>
      <scheme val="minor"/>
    </font>
    <font>
      <b/>
      <sz val="11"/>
      <color theme="1"/>
      <name val="Calibri"/>
      <family val="2"/>
      <scheme val="minor"/>
    </font>
    <font>
      <sz val="11"/>
      <name val="Calibri"/>
      <family val="2"/>
      <scheme val="minor"/>
    </font>
    <font>
      <i/>
      <sz val="11"/>
      <name val="Calibri"/>
      <family val="2"/>
      <scheme val="minor"/>
    </font>
  </fonts>
  <fills count="4">
    <fill>
      <patternFill patternType="none"/>
    </fill>
    <fill>
      <patternFill patternType="gray125"/>
    </fill>
    <fill>
      <patternFill patternType="solid">
        <fgColor rgb="FF92D050"/>
        <bgColor indexed="64"/>
      </patternFill>
    </fill>
    <fill>
      <patternFill patternType="solid">
        <fgColor theme="6" tint="0.59999389629810485"/>
        <bgColor indexed="64"/>
      </patternFill>
    </fill>
  </fills>
  <borders count="2">
    <border>
      <left/>
      <right/>
      <top/>
      <bottom/>
      <diagonal/>
    </border>
    <border>
      <left/>
      <right/>
      <top/>
      <bottom style="medium">
        <color indexed="64"/>
      </bottom>
      <diagonal/>
    </border>
  </borders>
  <cellStyleXfs count="1">
    <xf numFmtId="0" fontId="0" fillId="0" borderId="0"/>
  </cellStyleXfs>
  <cellXfs count="15">
    <xf numFmtId="0" fontId="0" fillId="0" borderId="0" xfId="0"/>
    <xf numFmtId="0" fontId="1" fillId="0" borderId="0" xfId="0" applyFont="1"/>
    <xf numFmtId="0" fontId="0" fillId="0" borderId="1" xfId="0" applyBorder="1"/>
    <xf numFmtId="0" fontId="0" fillId="0" borderId="0" xfId="0" applyFont="1"/>
    <xf numFmtId="0" fontId="2" fillId="0" borderId="0" xfId="0" applyFont="1"/>
    <xf numFmtId="0" fontId="4" fillId="0" borderId="0" xfId="0" applyFont="1"/>
    <xf numFmtId="0" fontId="4" fillId="0" borderId="1" xfId="0" applyFont="1" applyBorder="1"/>
    <xf numFmtId="0" fontId="3" fillId="0" borderId="0" xfId="0" applyFont="1"/>
    <xf numFmtId="0" fontId="1" fillId="2" borderId="0" xfId="0" applyFont="1" applyFill="1"/>
    <xf numFmtId="0" fontId="0" fillId="2" borderId="0" xfId="0" applyFont="1" applyFill="1"/>
    <xf numFmtId="0" fontId="4" fillId="2" borderId="0" xfId="0" applyFont="1" applyFill="1"/>
    <xf numFmtId="0" fontId="5" fillId="2" borderId="0" xfId="0" applyFont="1" applyFill="1"/>
    <xf numFmtId="0" fontId="0" fillId="2" borderId="0" xfId="0" applyFill="1"/>
    <xf numFmtId="14" fontId="0" fillId="3" borderId="0" xfId="0" applyNumberFormat="1" applyFill="1" applyAlignment="1">
      <alignment horizontal="left"/>
    </xf>
    <xf numFmtId="0" fontId="0" fillId="3" borderId="0" xfId="0" applyFill="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3"/>
  <sheetViews>
    <sheetView tabSelected="1" workbookViewId="0">
      <selection activeCell="A20" sqref="A20"/>
    </sheetView>
  </sheetViews>
  <sheetFormatPr baseColWidth="10" defaultColWidth="9.140625" defaultRowHeight="15" x14ac:dyDescent="0.25"/>
  <cols>
    <col min="1" max="1" width="26.28515625" customWidth="1"/>
    <col min="3" max="3" width="10.5703125" bestFit="1" customWidth="1"/>
    <col min="4" max="4" width="10" customWidth="1"/>
    <col min="5" max="5" width="32.42578125" bestFit="1" customWidth="1"/>
    <col min="6" max="6" width="23.85546875" customWidth="1"/>
  </cols>
  <sheetData>
    <row r="1" spans="1:7" ht="18.75" x14ac:dyDescent="0.3">
      <c r="A1" s="4" t="s">
        <v>112</v>
      </c>
      <c r="B1" s="5"/>
      <c r="C1" s="5"/>
      <c r="F1" s="7" t="s">
        <v>145</v>
      </c>
      <c r="G1" s="7">
        <v>20</v>
      </c>
    </row>
    <row r="2" spans="1:7" x14ac:dyDescent="0.25">
      <c r="B2" s="5"/>
      <c r="C2" s="5"/>
    </row>
    <row r="3" spans="1:7" x14ac:dyDescent="0.25">
      <c r="B3" s="5" t="s">
        <v>113</v>
      </c>
      <c r="C3" s="5" t="s">
        <v>146</v>
      </c>
      <c r="D3" t="s">
        <v>143</v>
      </c>
    </row>
    <row r="4" spans="1:7" ht="15.75" thickBot="1" x14ac:dyDescent="0.3">
      <c r="A4" s="2" t="s">
        <v>0</v>
      </c>
      <c r="B4" s="6" t="s">
        <v>114</v>
      </c>
      <c r="C4" s="6" t="s">
        <v>114</v>
      </c>
      <c r="D4" s="2" t="s">
        <v>144</v>
      </c>
      <c r="E4" s="2" t="s">
        <v>9</v>
      </c>
      <c r="F4" s="2" t="s">
        <v>115</v>
      </c>
      <c r="G4" s="2" t="s">
        <v>1</v>
      </c>
    </row>
    <row r="5" spans="1:7" s="1" customFormat="1" x14ac:dyDescent="0.25">
      <c r="A5" s="8" t="s">
        <v>36</v>
      </c>
      <c r="B5" s="11"/>
      <c r="C5" s="11"/>
      <c r="D5" s="8">
        <f>SUM(D6:D14)</f>
        <v>349</v>
      </c>
      <c r="F5" s="1" t="s">
        <v>43</v>
      </c>
    </row>
    <row r="6" spans="1:7" x14ac:dyDescent="0.25">
      <c r="A6" t="s">
        <v>2</v>
      </c>
      <c r="B6" s="5">
        <v>20</v>
      </c>
      <c r="C6" s="5">
        <f>B6*$G$1</f>
        <v>400</v>
      </c>
      <c r="D6">
        <f>C6*0.35</f>
        <v>140</v>
      </c>
      <c r="E6" t="s">
        <v>32</v>
      </c>
      <c r="G6" t="s">
        <v>148</v>
      </c>
    </row>
    <row r="7" spans="1:7" x14ac:dyDescent="0.25">
      <c r="A7" t="s">
        <v>3</v>
      </c>
      <c r="B7" s="5">
        <v>20</v>
      </c>
      <c r="C7" s="5">
        <f t="shared" ref="C7:C71" si="0">B7*$G$1</f>
        <v>400</v>
      </c>
      <c r="D7">
        <f>C7*0.4</f>
        <v>160</v>
      </c>
      <c r="E7" t="s">
        <v>34</v>
      </c>
      <c r="F7" t="s">
        <v>41</v>
      </c>
      <c r="G7" t="s">
        <v>44</v>
      </c>
    </row>
    <row r="8" spans="1:7" x14ac:dyDescent="0.25">
      <c r="A8" t="s">
        <v>37</v>
      </c>
      <c r="B8" s="5"/>
      <c r="C8" s="5">
        <f t="shared" si="0"/>
        <v>0</v>
      </c>
      <c r="D8">
        <f>C8*0.4</f>
        <v>0</v>
      </c>
      <c r="E8" t="s">
        <v>118</v>
      </c>
      <c r="G8" t="s">
        <v>46</v>
      </c>
    </row>
    <row r="9" spans="1:7" x14ac:dyDescent="0.25">
      <c r="A9" t="s">
        <v>38</v>
      </c>
      <c r="B9" s="5"/>
      <c r="C9" s="5">
        <f t="shared" si="0"/>
        <v>0</v>
      </c>
      <c r="D9">
        <f t="shared" ref="D9:D11" si="1">C9*0.4</f>
        <v>0</v>
      </c>
      <c r="E9" t="s">
        <v>34</v>
      </c>
      <c r="G9" t="s">
        <v>45</v>
      </c>
    </row>
    <row r="10" spans="1:7" x14ac:dyDescent="0.25">
      <c r="A10" t="s">
        <v>4</v>
      </c>
      <c r="B10" s="5"/>
      <c r="C10" s="5">
        <f t="shared" si="0"/>
        <v>0</v>
      </c>
      <c r="D10">
        <f t="shared" si="1"/>
        <v>0</v>
      </c>
      <c r="E10" t="s">
        <v>34</v>
      </c>
      <c r="F10" t="s">
        <v>88</v>
      </c>
      <c r="G10" t="s">
        <v>5</v>
      </c>
    </row>
    <row r="11" spans="1:7" x14ac:dyDescent="0.25">
      <c r="A11" t="s">
        <v>39</v>
      </c>
      <c r="B11" s="5"/>
      <c r="C11" s="5">
        <f t="shared" si="0"/>
        <v>0</v>
      </c>
      <c r="D11">
        <f t="shared" si="1"/>
        <v>0</v>
      </c>
      <c r="E11" t="s">
        <v>34</v>
      </c>
      <c r="F11" t="s">
        <v>41</v>
      </c>
    </row>
    <row r="12" spans="1:7" x14ac:dyDescent="0.25">
      <c r="A12" t="s">
        <v>6</v>
      </c>
      <c r="B12" s="5">
        <v>1</v>
      </c>
      <c r="C12" s="5">
        <f t="shared" si="0"/>
        <v>20</v>
      </c>
      <c r="D12">
        <f>C12*0.45</f>
        <v>9</v>
      </c>
      <c r="E12" t="s">
        <v>120</v>
      </c>
      <c r="G12" t="s">
        <v>46</v>
      </c>
    </row>
    <row r="13" spans="1:7" x14ac:dyDescent="0.25">
      <c r="A13" t="s">
        <v>7</v>
      </c>
      <c r="B13" s="5">
        <v>10</v>
      </c>
      <c r="C13" s="5">
        <f t="shared" si="0"/>
        <v>200</v>
      </c>
      <c r="D13">
        <f>C13*0.2</f>
        <v>40</v>
      </c>
      <c r="E13" t="s">
        <v>35</v>
      </c>
    </row>
    <row r="14" spans="1:7" x14ac:dyDescent="0.25">
      <c r="A14" t="s">
        <v>8</v>
      </c>
      <c r="B14" s="5"/>
      <c r="C14" s="5">
        <f t="shared" si="0"/>
        <v>0</v>
      </c>
      <c r="D14">
        <f>C14*0.2</f>
        <v>0</v>
      </c>
      <c r="E14" t="s">
        <v>35</v>
      </c>
      <c r="F14" t="s">
        <v>41</v>
      </c>
      <c r="G14" t="s">
        <v>46</v>
      </c>
    </row>
    <row r="15" spans="1:7" x14ac:dyDescent="0.25">
      <c r="B15" s="5"/>
      <c r="C15" s="5"/>
    </row>
    <row r="16" spans="1:7" s="1" customFormat="1" x14ac:dyDescent="0.25">
      <c r="A16" s="8" t="s">
        <v>33</v>
      </c>
      <c r="B16" s="11"/>
      <c r="C16" s="10"/>
      <c r="D16" s="8">
        <f>SUM(D17:D21)</f>
        <v>150</v>
      </c>
      <c r="G16" s="1" t="s">
        <v>124</v>
      </c>
    </row>
    <row r="17" spans="1:7" x14ac:dyDescent="0.25">
      <c r="A17" t="s">
        <v>26</v>
      </c>
      <c r="B17" s="5"/>
      <c r="C17" s="5">
        <f t="shared" si="0"/>
        <v>0</v>
      </c>
      <c r="D17">
        <f>C17*0.15</f>
        <v>0</v>
      </c>
      <c r="E17" t="s">
        <v>116</v>
      </c>
      <c r="G17" t="s">
        <v>47</v>
      </c>
    </row>
    <row r="18" spans="1:7" x14ac:dyDescent="0.25">
      <c r="A18" t="s">
        <v>153</v>
      </c>
      <c r="B18" s="5">
        <v>10</v>
      </c>
      <c r="C18" s="5">
        <f t="shared" si="0"/>
        <v>200</v>
      </c>
      <c r="D18">
        <f>C18*0.06</f>
        <v>12</v>
      </c>
      <c r="E18" t="s">
        <v>117</v>
      </c>
      <c r="G18" t="s">
        <v>154</v>
      </c>
    </row>
    <row r="19" spans="1:7" x14ac:dyDescent="0.25">
      <c r="A19" t="s">
        <v>156</v>
      </c>
      <c r="B19" s="5">
        <v>50</v>
      </c>
      <c r="C19" s="5">
        <f t="shared" si="0"/>
        <v>1000</v>
      </c>
      <c r="D19">
        <f>C19*0.03</f>
        <v>30</v>
      </c>
      <c r="E19" t="s">
        <v>122</v>
      </c>
      <c r="G19" t="s">
        <v>155</v>
      </c>
    </row>
    <row r="20" spans="1:7" x14ac:dyDescent="0.25">
      <c r="A20" t="s">
        <v>40</v>
      </c>
      <c r="B20" s="5"/>
      <c r="C20" s="5">
        <f t="shared" si="0"/>
        <v>0</v>
      </c>
      <c r="D20">
        <f>C20*0.05</f>
        <v>0</v>
      </c>
      <c r="E20" t="s">
        <v>123</v>
      </c>
    </row>
    <row r="21" spans="1:7" x14ac:dyDescent="0.25">
      <c r="A21" t="s">
        <v>8</v>
      </c>
      <c r="B21" s="5">
        <v>27</v>
      </c>
      <c r="C21" s="5">
        <f t="shared" si="0"/>
        <v>540</v>
      </c>
      <c r="D21">
        <f>C21*0.2</f>
        <v>108</v>
      </c>
      <c r="E21" t="s">
        <v>125</v>
      </c>
      <c r="F21" t="s">
        <v>42</v>
      </c>
      <c r="G21" t="s">
        <v>121</v>
      </c>
    </row>
    <row r="22" spans="1:7" x14ac:dyDescent="0.25">
      <c r="B22" s="5"/>
      <c r="C22" s="5"/>
    </row>
    <row r="23" spans="1:7" s="1" customFormat="1" x14ac:dyDescent="0.25">
      <c r="A23" s="8" t="s">
        <v>10</v>
      </c>
      <c r="B23" s="11"/>
      <c r="C23" s="10"/>
      <c r="D23" s="8">
        <f>SUM(D24:D30)</f>
        <v>400</v>
      </c>
    </row>
    <row r="24" spans="1:7" x14ac:dyDescent="0.25">
      <c r="A24" t="s">
        <v>11</v>
      </c>
      <c r="B24" s="5"/>
      <c r="C24" s="5">
        <f t="shared" si="0"/>
        <v>0</v>
      </c>
      <c r="D24">
        <f>C24*0.04</f>
        <v>0</v>
      </c>
      <c r="E24" t="s">
        <v>84</v>
      </c>
    </row>
    <row r="25" spans="1:7" x14ac:dyDescent="0.25">
      <c r="A25" t="s">
        <v>18</v>
      </c>
      <c r="B25" s="5">
        <v>110</v>
      </c>
      <c r="C25" s="5">
        <f t="shared" si="0"/>
        <v>2200</v>
      </c>
      <c r="D25">
        <f>C25*0.08</f>
        <v>176</v>
      </c>
      <c r="E25" t="s">
        <v>50</v>
      </c>
    </row>
    <row r="26" spans="1:7" x14ac:dyDescent="0.25">
      <c r="A26" t="s">
        <v>12</v>
      </c>
      <c r="B26" s="5"/>
      <c r="C26" s="5">
        <f t="shared" si="0"/>
        <v>0</v>
      </c>
      <c r="D26">
        <f>C26*0.08</f>
        <v>0</v>
      </c>
      <c r="E26" t="s">
        <v>52</v>
      </c>
    </row>
    <row r="27" spans="1:7" x14ac:dyDescent="0.25">
      <c r="A27" t="s">
        <v>51</v>
      </c>
      <c r="B27" s="5">
        <v>77</v>
      </c>
      <c r="C27" s="5">
        <f t="shared" si="0"/>
        <v>1540</v>
      </c>
      <c r="D27">
        <f>C27*0.1</f>
        <v>154</v>
      </c>
      <c r="E27" t="s">
        <v>77</v>
      </c>
    </row>
    <row r="28" spans="1:7" x14ac:dyDescent="0.25">
      <c r="A28" t="s">
        <v>85</v>
      </c>
      <c r="B28" s="5">
        <v>50</v>
      </c>
      <c r="C28" s="5">
        <f t="shared" si="0"/>
        <v>1000</v>
      </c>
      <c r="D28">
        <f>C28*0.07</f>
        <v>70</v>
      </c>
      <c r="E28" t="s">
        <v>127</v>
      </c>
      <c r="F28" t="s">
        <v>86</v>
      </c>
      <c r="G28" t="s">
        <v>48</v>
      </c>
    </row>
    <row r="29" spans="1:7" x14ac:dyDescent="0.25">
      <c r="A29" t="s">
        <v>19</v>
      </c>
      <c r="B29" s="5"/>
      <c r="C29" s="5">
        <f t="shared" si="0"/>
        <v>0</v>
      </c>
      <c r="D29">
        <f>C29*0.15</f>
        <v>0</v>
      </c>
      <c r="E29" t="s">
        <v>119</v>
      </c>
      <c r="G29" t="s">
        <v>49</v>
      </c>
    </row>
    <row r="30" spans="1:7" x14ac:dyDescent="0.25">
      <c r="A30" s="3" t="s">
        <v>74</v>
      </c>
      <c r="B30" s="5"/>
      <c r="C30" s="5">
        <f t="shared" si="0"/>
        <v>0</v>
      </c>
      <c r="D30">
        <f>C30*0.02</f>
        <v>0</v>
      </c>
      <c r="E30" t="s">
        <v>126</v>
      </c>
      <c r="G30" t="s">
        <v>75</v>
      </c>
    </row>
    <row r="31" spans="1:7" x14ac:dyDescent="0.25">
      <c r="B31" s="5"/>
      <c r="C31" s="5"/>
    </row>
    <row r="32" spans="1:7" s="1" customFormat="1" x14ac:dyDescent="0.25">
      <c r="A32" s="8" t="s">
        <v>13</v>
      </c>
      <c r="B32" s="11"/>
      <c r="C32" s="10"/>
      <c r="D32" s="8">
        <f>SUM(D33:D38)</f>
        <v>448</v>
      </c>
    </row>
    <row r="33" spans="1:7" x14ac:dyDescent="0.25">
      <c r="A33" t="s">
        <v>14</v>
      </c>
      <c r="B33" s="5"/>
      <c r="C33" s="5">
        <f t="shared" si="0"/>
        <v>0</v>
      </c>
      <c r="D33">
        <f>C33*0.3</f>
        <v>0</v>
      </c>
      <c r="E33" t="s">
        <v>53</v>
      </c>
      <c r="F33" t="s">
        <v>41</v>
      </c>
    </row>
    <row r="34" spans="1:7" x14ac:dyDescent="0.25">
      <c r="A34" t="s">
        <v>103</v>
      </c>
      <c r="B34" s="5">
        <v>30</v>
      </c>
      <c r="C34" s="5">
        <f t="shared" si="0"/>
        <v>600</v>
      </c>
      <c r="D34">
        <f>C34*0.02</f>
        <v>12</v>
      </c>
      <c r="E34" t="s">
        <v>138</v>
      </c>
      <c r="F34" t="s">
        <v>41</v>
      </c>
      <c r="G34" t="s">
        <v>104</v>
      </c>
    </row>
    <row r="35" spans="1:7" x14ac:dyDescent="0.25">
      <c r="A35" t="s">
        <v>15</v>
      </c>
      <c r="B35" s="5"/>
      <c r="C35" s="5">
        <f t="shared" si="0"/>
        <v>0</v>
      </c>
      <c r="D35">
        <f>C35*0.3</f>
        <v>0</v>
      </c>
      <c r="E35" t="s">
        <v>53</v>
      </c>
      <c r="F35" t="s">
        <v>41</v>
      </c>
      <c r="G35" t="s">
        <v>5</v>
      </c>
    </row>
    <row r="36" spans="1:7" x14ac:dyDescent="0.25">
      <c r="A36" t="s">
        <v>16</v>
      </c>
      <c r="B36">
        <v>710</v>
      </c>
      <c r="C36" s="5">
        <f t="shared" si="0"/>
        <v>14200</v>
      </c>
      <c r="D36">
        <f>C36*0.03</f>
        <v>426</v>
      </c>
      <c r="E36" t="s">
        <v>106</v>
      </c>
      <c r="F36" t="s">
        <v>41</v>
      </c>
      <c r="G36" t="s">
        <v>90</v>
      </c>
    </row>
    <row r="37" spans="1:7" x14ac:dyDescent="0.25">
      <c r="A37" t="s">
        <v>17</v>
      </c>
      <c r="C37" s="5">
        <f t="shared" si="0"/>
        <v>0</v>
      </c>
      <c r="D37">
        <f>C37*0.2</f>
        <v>0</v>
      </c>
      <c r="E37" t="s">
        <v>139</v>
      </c>
      <c r="F37" t="s">
        <v>41</v>
      </c>
      <c r="G37" t="s">
        <v>91</v>
      </c>
    </row>
    <row r="38" spans="1:7" x14ac:dyDescent="0.25">
      <c r="A38" t="s">
        <v>66</v>
      </c>
      <c r="B38" s="5">
        <v>5</v>
      </c>
      <c r="C38" s="5">
        <f t="shared" si="0"/>
        <v>100</v>
      </c>
      <c r="D38">
        <f>C38*0.1</f>
        <v>10</v>
      </c>
      <c r="E38" t="s">
        <v>108</v>
      </c>
      <c r="G38" t="s">
        <v>107</v>
      </c>
    </row>
    <row r="39" spans="1:7" x14ac:dyDescent="0.25">
      <c r="B39" s="5"/>
      <c r="C39" s="5"/>
    </row>
    <row r="40" spans="1:7" s="1" customFormat="1" x14ac:dyDescent="0.25">
      <c r="A40" s="8" t="s">
        <v>20</v>
      </c>
      <c r="B40" s="11"/>
      <c r="C40" s="10"/>
      <c r="D40" s="8">
        <f>SUM(D41:D43)</f>
        <v>0</v>
      </c>
    </row>
    <row r="41" spans="1:7" x14ac:dyDescent="0.25">
      <c r="A41" t="s">
        <v>58</v>
      </c>
      <c r="B41" s="5"/>
      <c r="C41" s="5">
        <f t="shared" si="0"/>
        <v>0</v>
      </c>
      <c r="D41">
        <f>C41*0.15</f>
        <v>0</v>
      </c>
      <c r="E41" t="s">
        <v>131</v>
      </c>
      <c r="F41" t="s">
        <v>41</v>
      </c>
    </row>
    <row r="42" spans="1:7" x14ac:dyDescent="0.25">
      <c r="A42" t="s">
        <v>59</v>
      </c>
      <c r="B42" s="5"/>
      <c r="C42" s="5">
        <f t="shared" si="0"/>
        <v>0</v>
      </c>
      <c r="D42">
        <f>C42*0.1</f>
        <v>0</v>
      </c>
      <c r="E42" t="s">
        <v>130</v>
      </c>
      <c r="F42" t="s">
        <v>41</v>
      </c>
      <c r="G42" t="s">
        <v>80</v>
      </c>
    </row>
    <row r="43" spans="1:7" x14ac:dyDescent="0.25">
      <c r="A43" t="s">
        <v>128</v>
      </c>
      <c r="B43" s="5"/>
      <c r="C43" s="5">
        <f t="shared" si="0"/>
        <v>0</v>
      </c>
      <c r="D43">
        <f>C43*0.25</f>
        <v>0</v>
      </c>
      <c r="E43" t="s">
        <v>129</v>
      </c>
    </row>
    <row r="44" spans="1:7" x14ac:dyDescent="0.25">
      <c r="B44" s="5"/>
      <c r="C44" s="5"/>
    </row>
    <row r="45" spans="1:7" x14ac:dyDescent="0.25">
      <c r="A45" s="8" t="s">
        <v>21</v>
      </c>
      <c r="B45" s="10"/>
      <c r="C45" s="10"/>
      <c r="D45" s="8">
        <f>SUM(D46:D47)</f>
        <v>48</v>
      </c>
    </row>
    <row r="46" spans="1:7" x14ac:dyDescent="0.25">
      <c r="A46" t="s">
        <v>83</v>
      </c>
      <c r="B46" s="5">
        <v>12</v>
      </c>
      <c r="C46" s="5">
        <f t="shared" si="0"/>
        <v>240</v>
      </c>
      <c r="D46">
        <f>C46*0.2</f>
        <v>48</v>
      </c>
      <c r="E46" t="s">
        <v>140</v>
      </c>
      <c r="G46" t="s">
        <v>22</v>
      </c>
    </row>
    <row r="47" spans="1:7" x14ac:dyDescent="0.25">
      <c r="A47" t="s">
        <v>82</v>
      </c>
      <c r="B47" s="5"/>
      <c r="C47" s="5">
        <f t="shared" si="0"/>
        <v>0</v>
      </c>
      <c r="D47">
        <f>C47*0.35</f>
        <v>0</v>
      </c>
      <c r="E47" t="s">
        <v>81</v>
      </c>
      <c r="G47" t="s">
        <v>147</v>
      </c>
    </row>
    <row r="48" spans="1:7" x14ac:dyDescent="0.25">
      <c r="B48" s="5"/>
      <c r="C48" s="5"/>
    </row>
    <row r="49" spans="1:7" x14ac:dyDescent="0.25">
      <c r="A49" s="8" t="s">
        <v>29</v>
      </c>
      <c r="B49" s="10"/>
      <c r="C49" s="10"/>
      <c r="D49" s="8">
        <f>SUM(D50:D53)</f>
        <v>50</v>
      </c>
    </row>
    <row r="50" spans="1:7" x14ac:dyDescent="0.25">
      <c r="A50" t="s">
        <v>30</v>
      </c>
      <c r="B50">
        <v>10</v>
      </c>
      <c r="C50" s="5">
        <f t="shared" si="0"/>
        <v>200</v>
      </c>
      <c r="D50">
        <f>C50*0.05</f>
        <v>10</v>
      </c>
      <c r="E50" t="s">
        <v>94</v>
      </c>
    </row>
    <row r="51" spans="1:7" x14ac:dyDescent="0.25">
      <c r="A51" t="s">
        <v>68</v>
      </c>
      <c r="B51">
        <v>10</v>
      </c>
      <c r="C51" s="5">
        <f t="shared" si="0"/>
        <v>200</v>
      </c>
      <c r="D51">
        <f t="shared" ref="D51" si="2">C51*0.05</f>
        <v>10</v>
      </c>
      <c r="E51" t="s">
        <v>123</v>
      </c>
    </row>
    <row r="52" spans="1:7" x14ac:dyDescent="0.25">
      <c r="A52" t="s">
        <v>31</v>
      </c>
      <c r="C52" s="5">
        <f t="shared" si="0"/>
        <v>0</v>
      </c>
      <c r="D52">
        <f>C52*0.1</f>
        <v>0</v>
      </c>
      <c r="E52" t="s">
        <v>135</v>
      </c>
      <c r="G52" t="s">
        <v>87</v>
      </c>
    </row>
    <row r="53" spans="1:7" x14ac:dyDescent="0.25">
      <c r="A53" t="s">
        <v>73</v>
      </c>
      <c r="C53" s="5">
        <f t="shared" si="0"/>
        <v>0</v>
      </c>
      <c r="D53">
        <v>30</v>
      </c>
      <c r="E53" t="s">
        <v>151</v>
      </c>
      <c r="G53" t="s">
        <v>79</v>
      </c>
    </row>
    <row r="54" spans="1:7" x14ac:dyDescent="0.25">
      <c r="C54" s="5"/>
    </row>
    <row r="55" spans="1:7" x14ac:dyDescent="0.25">
      <c r="A55" s="8" t="s">
        <v>100</v>
      </c>
      <c r="B55" s="9"/>
      <c r="C55" s="9"/>
      <c r="D55" s="8">
        <f>SUM(D56:D57)</f>
        <v>600</v>
      </c>
    </row>
    <row r="56" spans="1:7" x14ac:dyDescent="0.25">
      <c r="A56" s="1" t="s">
        <v>101</v>
      </c>
      <c r="B56">
        <v>100</v>
      </c>
      <c r="C56" s="5">
        <f t="shared" si="0"/>
        <v>2000</v>
      </c>
      <c r="D56">
        <f>C56*0.3</f>
        <v>600</v>
      </c>
      <c r="E56" t="s">
        <v>102</v>
      </c>
    </row>
    <row r="57" spans="1:7" x14ac:dyDescent="0.25">
      <c r="C57" s="5"/>
    </row>
    <row r="58" spans="1:7" x14ac:dyDescent="0.25">
      <c r="A58" s="8" t="s">
        <v>92</v>
      </c>
      <c r="B58" s="12"/>
      <c r="C58" s="10"/>
      <c r="D58" s="8">
        <f>SUM(D59:D67)</f>
        <v>0</v>
      </c>
    </row>
    <row r="59" spans="1:7" x14ac:dyDescent="0.25">
      <c r="A59" t="s">
        <v>60</v>
      </c>
      <c r="B59">
        <v>5</v>
      </c>
      <c r="C59" s="5">
        <f t="shared" si="0"/>
        <v>100</v>
      </c>
      <c r="E59" t="s">
        <v>63</v>
      </c>
      <c r="G59" t="s">
        <v>97</v>
      </c>
    </row>
    <row r="60" spans="1:7" x14ac:dyDescent="0.25">
      <c r="A60" t="s">
        <v>65</v>
      </c>
      <c r="B60">
        <v>5</v>
      </c>
      <c r="C60" s="5">
        <f t="shared" si="0"/>
        <v>100</v>
      </c>
      <c r="E60" t="s">
        <v>67</v>
      </c>
      <c r="G60" t="s">
        <v>137</v>
      </c>
    </row>
    <row r="61" spans="1:7" x14ac:dyDescent="0.25">
      <c r="A61" t="s">
        <v>66</v>
      </c>
      <c r="B61">
        <v>10</v>
      </c>
      <c r="C61" s="5">
        <f t="shared" si="0"/>
        <v>200</v>
      </c>
      <c r="E61" t="s">
        <v>67</v>
      </c>
      <c r="G61" t="s">
        <v>109</v>
      </c>
    </row>
    <row r="62" spans="1:7" x14ac:dyDescent="0.25">
      <c r="A62" t="s">
        <v>69</v>
      </c>
      <c r="B62">
        <v>10</v>
      </c>
      <c r="C62" s="5">
        <f t="shared" si="0"/>
        <v>200</v>
      </c>
      <c r="E62" t="s">
        <v>72</v>
      </c>
    </row>
    <row r="63" spans="1:7" x14ac:dyDescent="0.25">
      <c r="A63" t="s">
        <v>70</v>
      </c>
      <c r="B63">
        <v>30</v>
      </c>
      <c r="C63" s="5">
        <f t="shared" si="0"/>
        <v>600</v>
      </c>
      <c r="E63" t="s">
        <v>72</v>
      </c>
    </row>
    <row r="64" spans="1:7" x14ac:dyDescent="0.25">
      <c r="A64" t="s">
        <v>71</v>
      </c>
      <c r="B64">
        <v>2</v>
      </c>
      <c r="C64" s="5">
        <f t="shared" si="0"/>
        <v>40</v>
      </c>
      <c r="E64" t="s">
        <v>67</v>
      </c>
    </row>
    <row r="65" spans="1:7" x14ac:dyDescent="0.25">
      <c r="A65" t="s">
        <v>98</v>
      </c>
      <c r="B65">
        <v>3</v>
      </c>
      <c r="C65" s="5">
        <f t="shared" si="0"/>
        <v>60</v>
      </c>
      <c r="E65" t="s">
        <v>72</v>
      </c>
    </row>
    <row r="66" spans="1:7" x14ac:dyDescent="0.25">
      <c r="A66" t="s">
        <v>149</v>
      </c>
      <c r="C66" s="5">
        <f t="shared" si="0"/>
        <v>0</v>
      </c>
    </row>
    <row r="67" spans="1:7" x14ac:dyDescent="0.25">
      <c r="A67" t="s">
        <v>76</v>
      </c>
      <c r="C67" s="5">
        <f t="shared" si="0"/>
        <v>0</v>
      </c>
      <c r="E67" t="s">
        <v>67</v>
      </c>
      <c r="G67" t="s">
        <v>136</v>
      </c>
    </row>
    <row r="68" spans="1:7" x14ac:dyDescent="0.25">
      <c r="C68" s="5"/>
    </row>
    <row r="69" spans="1:7" x14ac:dyDescent="0.25">
      <c r="A69" s="8" t="s">
        <v>23</v>
      </c>
      <c r="B69" s="12"/>
      <c r="C69" s="10"/>
      <c r="D69" s="8">
        <f>SUM(D70:D80)</f>
        <v>0</v>
      </c>
    </row>
    <row r="70" spans="1:7" x14ac:dyDescent="0.25">
      <c r="A70" t="s">
        <v>24</v>
      </c>
      <c r="C70" s="5">
        <f t="shared" si="0"/>
        <v>0</v>
      </c>
      <c r="E70" t="s">
        <v>64</v>
      </c>
      <c r="G70" t="s">
        <v>27</v>
      </c>
    </row>
    <row r="71" spans="1:7" x14ac:dyDescent="0.25">
      <c r="A71" t="s">
        <v>25</v>
      </c>
      <c r="C71" s="5">
        <f t="shared" si="0"/>
        <v>0</v>
      </c>
      <c r="E71" t="s">
        <v>62</v>
      </c>
      <c r="G71" t="s">
        <v>28</v>
      </c>
    </row>
    <row r="72" spans="1:7" x14ac:dyDescent="0.25">
      <c r="A72" t="s">
        <v>57</v>
      </c>
      <c r="C72" s="5">
        <f t="shared" ref="C72:C80" si="3">B72*$G$1</f>
        <v>0</v>
      </c>
      <c r="E72" t="s">
        <v>64</v>
      </c>
    </row>
    <row r="73" spans="1:7" x14ac:dyDescent="0.25">
      <c r="A73" t="s">
        <v>54</v>
      </c>
      <c r="C73" s="5">
        <f t="shared" si="3"/>
        <v>0</v>
      </c>
      <c r="E73" t="s">
        <v>62</v>
      </c>
    </row>
    <row r="74" spans="1:7" x14ac:dyDescent="0.25">
      <c r="A74" t="s">
        <v>55</v>
      </c>
      <c r="C74" s="5">
        <f t="shared" si="3"/>
        <v>0</v>
      </c>
      <c r="E74" t="s">
        <v>62</v>
      </c>
    </row>
    <row r="75" spans="1:7" x14ac:dyDescent="0.25">
      <c r="A75" t="s">
        <v>56</v>
      </c>
      <c r="C75" s="5">
        <f t="shared" si="3"/>
        <v>0</v>
      </c>
      <c r="E75" t="s">
        <v>63</v>
      </c>
    </row>
    <row r="76" spans="1:7" x14ac:dyDescent="0.25">
      <c r="A76" t="s">
        <v>93</v>
      </c>
      <c r="C76" s="5">
        <f t="shared" si="3"/>
        <v>0</v>
      </c>
      <c r="E76" t="s">
        <v>63</v>
      </c>
    </row>
    <row r="77" spans="1:7" x14ac:dyDescent="0.25">
      <c r="A77" t="s">
        <v>61</v>
      </c>
      <c r="C77" s="5">
        <f t="shared" si="3"/>
        <v>0</v>
      </c>
      <c r="E77" t="s">
        <v>63</v>
      </c>
    </row>
    <row r="78" spans="1:7" x14ac:dyDescent="0.25">
      <c r="A78" t="s">
        <v>95</v>
      </c>
      <c r="C78" s="5">
        <f t="shared" si="3"/>
        <v>0</v>
      </c>
      <c r="E78" t="s">
        <v>78</v>
      </c>
      <c r="G78" t="s">
        <v>96</v>
      </c>
    </row>
    <row r="79" spans="1:7" x14ac:dyDescent="0.25">
      <c r="A79" t="s">
        <v>99</v>
      </c>
      <c r="C79" s="5">
        <f t="shared" si="3"/>
        <v>0</v>
      </c>
      <c r="E79" t="s">
        <v>63</v>
      </c>
    </row>
    <row r="80" spans="1:7" x14ac:dyDescent="0.25">
      <c r="A80" t="s">
        <v>141</v>
      </c>
      <c r="C80" s="5">
        <f t="shared" si="3"/>
        <v>0</v>
      </c>
      <c r="E80" t="s">
        <v>142</v>
      </c>
    </row>
    <row r="82" spans="1:13" x14ac:dyDescent="0.25">
      <c r="A82" t="s">
        <v>110</v>
      </c>
    </row>
    <row r="84" spans="1:13" x14ac:dyDescent="0.25">
      <c r="A84" t="s">
        <v>89</v>
      </c>
    </row>
    <row r="85" spans="1:13" x14ac:dyDescent="0.25">
      <c r="A85" t="s">
        <v>132</v>
      </c>
    </row>
    <row r="87" spans="1:13" x14ac:dyDescent="0.25">
      <c r="A87" t="s">
        <v>105</v>
      </c>
    </row>
    <row r="88" spans="1:13" x14ac:dyDescent="0.25">
      <c r="A88" t="s">
        <v>133</v>
      </c>
    </row>
    <row r="89" spans="1:13" x14ac:dyDescent="0.25">
      <c r="A89" t="s">
        <v>111</v>
      </c>
    </row>
    <row r="91" spans="1:13" x14ac:dyDescent="0.25">
      <c r="A91" s="13" t="s">
        <v>134</v>
      </c>
      <c r="B91" s="14"/>
      <c r="C91" s="14"/>
      <c r="D91" s="14"/>
      <c r="E91" s="14"/>
      <c r="F91" s="14"/>
      <c r="G91" s="14"/>
      <c r="H91" s="14"/>
      <c r="I91" s="14"/>
      <c r="J91" s="14"/>
      <c r="K91" s="14"/>
      <c r="L91" s="14"/>
      <c r="M91" s="14"/>
    </row>
    <row r="92" spans="1:13" x14ac:dyDescent="0.25">
      <c r="A92" s="14" t="s">
        <v>150</v>
      </c>
      <c r="B92" s="14"/>
      <c r="C92" s="14"/>
      <c r="D92" s="14"/>
      <c r="E92" s="14"/>
      <c r="F92" s="14"/>
      <c r="G92" s="14"/>
      <c r="H92" s="14"/>
      <c r="I92" s="14"/>
      <c r="J92" s="14"/>
      <c r="K92" s="14"/>
      <c r="L92" s="14"/>
      <c r="M92" s="14"/>
    </row>
    <row r="93" spans="1:13" x14ac:dyDescent="0.25">
      <c r="A93" s="14" t="s">
        <v>152</v>
      </c>
      <c r="B93" s="14"/>
      <c r="C93" s="14"/>
      <c r="D93" s="14"/>
      <c r="E93" s="14"/>
      <c r="F93" s="14"/>
      <c r="G93" s="14"/>
      <c r="H93" s="14"/>
      <c r="I93" s="14"/>
      <c r="J93" s="14"/>
      <c r="K93" s="14"/>
      <c r="L93" s="14"/>
      <c r="M93" s="14"/>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Regneark</vt:lpstr>
      </vt:variant>
      <vt:variant>
        <vt:i4>3</vt:i4>
      </vt:variant>
    </vt:vector>
  </HeadingPairs>
  <TitlesOfParts>
    <vt:vector size="3" baseType="lpstr">
      <vt:lpstr>Ark1</vt:lpstr>
      <vt:lpstr>Ark2</vt:lpstr>
      <vt:lpstr>Ark3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2019-12-07T22:04:47Z</dcterms:modified>
</cp:coreProperties>
</file>